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Processos Pregão\2025\(7) PE90007.2025 - Impermeabilização Predio Novo\"/>
    </mc:Choice>
  </mc:AlternateContent>
  <bookViews>
    <workbookView xWindow="0" yWindow="0" windowWidth="11490" windowHeight="4455"/>
  </bookViews>
  <sheets>
    <sheet name="Planilha de Custos - Proposta " sheetId="12" r:id="rId1"/>
    <sheet name="Cronograma Proposta 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9" i="12" l="1"/>
  <c r="L49" i="12" s="1"/>
  <c r="L47" i="12" s="1"/>
  <c r="K46" i="12"/>
  <c r="L46" i="12" s="1"/>
  <c r="K45" i="12"/>
  <c r="L45" i="12" s="1"/>
  <c r="K44" i="12"/>
  <c r="L44" i="12" s="1"/>
  <c r="K43" i="12"/>
  <c r="L43" i="12" s="1"/>
  <c r="K42" i="12"/>
  <c r="L42" i="12" s="1"/>
  <c r="K41" i="12"/>
  <c r="L41" i="12" s="1"/>
  <c r="K39" i="12"/>
  <c r="L39" i="12" s="1"/>
  <c r="K38" i="12"/>
  <c r="L38" i="12" s="1"/>
  <c r="K37" i="12"/>
  <c r="L37" i="12" s="1"/>
  <c r="K36" i="12"/>
  <c r="L36" i="12" s="1"/>
  <c r="K34" i="12"/>
  <c r="L34" i="12" s="1"/>
  <c r="K33" i="12"/>
  <c r="L33" i="12" s="1"/>
  <c r="K30" i="12"/>
  <c r="L30" i="12" s="1"/>
  <c r="K29" i="12"/>
  <c r="L29" i="12" s="1"/>
  <c r="K28" i="12"/>
  <c r="L28" i="12" s="1"/>
  <c r="K26" i="12"/>
  <c r="L26" i="12" s="1"/>
  <c r="K25" i="12"/>
  <c r="L25" i="12" s="1"/>
  <c r="K24" i="12"/>
  <c r="L24" i="12" s="1"/>
  <c r="K23" i="12"/>
  <c r="L23" i="12" s="1"/>
  <c r="K22" i="12"/>
  <c r="L22" i="12" s="1"/>
  <c r="K20" i="12"/>
  <c r="L20" i="12" s="1"/>
  <c r="K19" i="12"/>
  <c r="L19" i="12" s="1"/>
  <c r="K16" i="12"/>
  <c r="L16" i="12" s="1"/>
  <c r="K15" i="12"/>
  <c r="L15" i="12" s="1"/>
  <c r="K12" i="12"/>
  <c r="L12" i="12" s="1"/>
  <c r="K11" i="12"/>
  <c r="L11" i="12" s="1"/>
  <c r="L9" i="12" s="1"/>
  <c r="L13" i="12" l="1"/>
  <c r="L31" i="12"/>
  <c r="L17" i="12"/>
  <c r="L50" i="12" s="1"/>
  <c r="J20" i="8" l="1"/>
  <c r="H20" i="8" l="1"/>
  <c r="F20" i="8"/>
  <c r="F21" i="8" l="1"/>
  <c r="H21" i="8" s="1"/>
  <c r="J21" i="8" s="1"/>
</calcChain>
</file>

<file path=xl/sharedStrings.xml><?xml version="1.0" encoding="utf-8"?>
<sst xmlns="http://schemas.openxmlformats.org/spreadsheetml/2006/main" count="189" uniqueCount="134">
  <si>
    <t xml:space="preserve">Item </t>
  </si>
  <si>
    <t>Código Composição</t>
  </si>
  <si>
    <t xml:space="preserve">Base </t>
  </si>
  <si>
    <t>Descrição</t>
  </si>
  <si>
    <t>Un</t>
  </si>
  <si>
    <t xml:space="preserve">Custo Unitário </t>
  </si>
  <si>
    <t>BDI</t>
  </si>
  <si>
    <t>Custo Unitário BDI</t>
  </si>
  <si>
    <t xml:space="preserve">Custo Total </t>
  </si>
  <si>
    <t>SINAPI</t>
  </si>
  <si>
    <t xml:space="preserve">Qtd </t>
  </si>
  <si>
    <t xml:space="preserve">Impermeabilização </t>
  </si>
  <si>
    <t>Periodo</t>
  </si>
  <si>
    <t>m²</t>
  </si>
  <si>
    <t>CONTRAPISO EM ARGAMASSA PRONTA, PREPARO MECÂNICO COM MISTURADOR 300 KG, APLICADO EM ÁREAS SECAS SOBRE LAJE, ADERIDO, ACABAMENTO NÃO REFORÇADO, ESPESSURA 2CM. AF_07/2021</t>
  </si>
  <si>
    <t>IMPERMEABILIZAÇÃO DE SUPERFÍCIE COM MANTA ASFÁLTICA, UMA CAMADA, INCLUSIVE APLICAÇÃO DE PRIMER ASFÁLTICO, E=4MM. AF_09/2023</t>
  </si>
  <si>
    <t>CAMADA SEPARADORA PARA EXECUÇÃO DE RADIER, PISO DE CONCRETO OU LAJE SOBRE SOLO, EM LONA PLÁSTICA. AF_09/2021</t>
  </si>
  <si>
    <t>PROTEÇÃO MECÂNICA DE SUPERFÍCIE VERTICAL COM ARGAMASSA DE CIMENTO E AREIA, TRAÇO 1:3, E=2CM. AF_09/2023</t>
  </si>
  <si>
    <t>UN</t>
  </si>
  <si>
    <t xml:space="preserve">Instalações Provisórias </t>
  </si>
  <si>
    <t>FORNECIMENTO E INSTALAÇÃO DE PLACA DE OBRA COM CHAPA GALVANIZADA E ESTRUTURA DE MADEIRA. AF_03/2022_PS</t>
  </si>
  <si>
    <t>m2</t>
  </si>
  <si>
    <t>Instalações de Água Pluvial</t>
  </si>
  <si>
    <t xml:space="preserve">Administração da Obra </t>
  </si>
  <si>
    <t>MONTAGEM E DESMONTAGEM DE MINI GRUA. AF_03/2024</t>
  </si>
  <si>
    <t>REMOÇAO DE GUIAS PRÉ-FABRICADAS DE CONCRETO, DE FORMA MECANIZADA, COM REAPROVEITAMENTO. AF_09/2023</t>
  </si>
  <si>
    <t>m</t>
  </si>
  <si>
    <t>LIMPEZA MANUAL GERAL INCLUSIVE REMOÇÃO DE COBERTURA VEGETAL - TRONCO ATÉ 10CM - SEM TRANSPORTE</t>
  </si>
  <si>
    <t>Siurb</t>
  </si>
  <si>
    <t>m³</t>
  </si>
  <si>
    <t xml:space="preserve">Perfuração da Cobertura </t>
  </si>
  <si>
    <t>TUBO PVC, SÉRIE R, ÁGUA PLUVIAL, DN 100 MM, FORNECIDO E INSTALADO EM RAMAL DE ENCAMINHAMENTO. AF_06/2022</t>
  </si>
  <si>
    <t>ABRACADEIRA PVC, PARA CALHA PLUVIAL, DIAMETRO ENTRE *80 E 100* MM, PARA DRENAGEM PLUVIAL PREDIAL</t>
  </si>
  <si>
    <t>un</t>
  </si>
  <si>
    <t>RALO SECO, PVC, DN 100 X 40 MM, JUNTA SOLDÁVEL, FORNECIDO E INSTALADO EM RAMAL DE DESCARGA OU EM RAMAL DE ESGOTO SANITÁRIO. AF_08/2022</t>
  </si>
  <si>
    <t>MONTAGEM E DESMONTAGEM DE ANDAIME MULTIDIRECIONAL (EXCLUSIVE ANDAIME E LIMPEZA). AF_03/2024</t>
  </si>
  <si>
    <t xml:space="preserve">Serviços Finais </t>
  </si>
  <si>
    <t>CARGA MANUAL E REMOÇÃO DE ENTULHO, INCLUSIVE TRANSPORTE ATÉ 1 KM</t>
  </si>
  <si>
    <t>TÉCNICO EM SEGURANÇA DO TRABALHO COM ENCARGOS COMPLEMENTARES</t>
  </si>
  <si>
    <t>mês</t>
  </si>
  <si>
    <t>ENGENHEIRO CIVIL DE OBRA JUNIOR COM ENCARGOS COMPLEMENTARES</t>
  </si>
  <si>
    <t>JOELHO 90 GRAUS, PVC, SERIE R, ÁGUA PLUVIAL, DN 100 MM, JUNTA ELÁSTICA, FORNECIDO E INSTALADO EM RAMAL DE ENCAMINHAMENTO. AF_06/2022</t>
  </si>
  <si>
    <t>JOELHO 90 GRAUS, PVC, SERIE R, ÁGUA PLUVIAL, DN 100 MM, JUNTA ELÁSTICA, FORNECIDO E INSTALADO EM CONDUTORES VERTICAIS DE ÁGUAS PLUVIAIS. AF_06/2022</t>
  </si>
  <si>
    <t>RECOLOCAÇÃO DE CABO APARENTE - ACIMA DE 16MM2</t>
  </si>
  <si>
    <t>RECOLOCAÇÃO DE GUIAS DE CONCRETO</t>
  </si>
  <si>
    <t>LOCAÇÃO DE CONTAINER 2,30 X 6,00 M, ALT. 2,50 M, PARA ESCRITÓRIO, COM 1 SANITÁRIO, COMPLETO, SEM DIVISÓRIAS INTERNAS</t>
  </si>
  <si>
    <t>unXmês</t>
  </si>
  <si>
    <t>LIMPEZA DE CONTRAPISO COM VASSOURA A SECO. AF_04/2019</t>
  </si>
  <si>
    <t>PROJETO EXECUTIVO (PRANCHA A1)</t>
  </si>
  <si>
    <t>SISTEMA GERADOR FOTOVOLTAICO, POT. MIN 0.75KWP, ON GRIG COMPOSTO MOD., MICRO INVERSOR DE POT MIN 600W, 220V-60HZ, CJ DE FIX EM TELHAS CERAMICAS ALUMINIO E MATERIAIS NAO OXIDAVEIS, INSTAL.E PROCESSO DESDE PROJETO ATE A HOMOLOGACAO/COMISS.CONCESSIONARIAS</t>
  </si>
  <si>
    <t xml:space="preserve">Total </t>
  </si>
  <si>
    <t>Item</t>
  </si>
  <si>
    <t xml:space="preserve">Canteiro de Obras </t>
  </si>
  <si>
    <t>1.1</t>
  </si>
  <si>
    <t xml:space="preserve">Serviços Permanentes </t>
  </si>
  <si>
    <t xml:space="preserve">Serviços Preliminares </t>
  </si>
  <si>
    <t xml:space="preserve">Laudo Técnico de Análise Estrutural da Laje </t>
  </si>
  <si>
    <t>3.2</t>
  </si>
  <si>
    <t>3.3</t>
  </si>
  <si>
    <t xml:space="preserve">Remoção dos Painéis Fotovoltaicos e Remanejamento das tubulações, cabeamentos e condensadores  </t>
  </si>
  <si>
    <t xml:space="preserve">Reinstalação dos Painéis Fotovoltaicos, tubulações, cabeamentos e condensadores </t>
  </si>
  <si>
    <t>1.1.1</t>
  </si>
  <si>
    <t>1.1.2</t>
  </si>
  <si>
    <t>2.1</t>
  </si>
  <si>
    <t>2.1.1</t>
  </si>
  <si>
    <t>2.1.2</t>
  </si>
  <si>
    <t>3.1</t>
  </si>
  <si>
    <t>3.1.1</t>
  </si>
  <si>
    <t>3.1.2</t>
  </si>
  <si>
    <t>3.2.1</t>
  </si>
  <si>
    <t>3.2.2</t>
  </si>
  <si>
    <t>3.2.3</t>
  </si>
  <si>
    <t>3.2.4</t>
  </si>
  <si>
    <t>CPOS</t>
  </si>
  <si>
    <t>3.3.2</t>
  </si>
  <si>
    <t>3.3.3</t>
  </si>
  <si>
    <t>3.3.4</t>
  </si>
  <si>
    <t>135515</t>
  </si>
  <si>
    <t xml:space="preserve">Execução dos Serviços </t>
  </si>
  <si>
    <t>4.1</t>
  </si>
  <si>
    <t>4.2</t>
  </si>
  <si>
    <t>4.3</t>
  </si>
  <si>
    <t>4.1.1</t>
  </si>
  <si>
    <t>4.1.2</t>
  </si>
  <si>
    <t>4.2.1</t>
  </si>
  <si>
    <t>4.2.2</t>
  </si>
  <si>
    <t>4.2.3</t>
  </si>
  <si>
    <t>4.2.4</t>
  </si>
  <si>
    <t>4.3.1</t>
  </si>
  <si>
    <t>4.3.2</t>
  </si>
  <si>
    <t>4.3.3</t>
  </si>
  <si>
    <t>4.3.4</t>
  </si>
  <si>
    <t>4.3.5</t>
  </si>
  <si>
    <t>4.3.6</t>
  </si>
  <si>
    <t>5.1</t>
  </si>
  <si>
    <t xml:space="preserve">Limpeza da Obra </t>
  </si>
  <si>
    <t>5.1.1</t>
  </si>
  <si>
    <t>TOTAL</t>
  </si>
  <si>
    <t>Planilhas de Composições Utilizadas</t>
  </si>
  <si>
    <t xml:space="preserve">Assinatura Empresa </t>
  </si>
  <si>
    <t>PLANILHA DE CUSTOS</t>
  </si>
  <si>
    <t xml:space="preserve">Descrição dos Serviços </t>
  </si>
  <si>
    <t>%</t>
  </si>
  <si>
    <t xml:space="preserve">Custo com BDI </t>
  </si>
  <si>
    <t xml:space="preserve">Mês 1 </t>
  </si>
  <si>
    <t xml:space="preserve">15 dias </t>
  </si>
  <si>
    <t>Mês 2</t>
  </si>
  <si>
    <t xml:space="preserve">Mês 3 </t>
  </si>
  <si>
    <t xml:space="preserve">Porcentagem </t>
  </si>
  <si>
    <t xml:space="preserve">Porcentagem Acumulada </t>
  </si>
  <si>
    <t xml:space="preserve">Total  por Mês </t>
  </si>
  <si>
    <t xml:space="preserve">Total Acumulado por Mês </t>
  </si>
  <si>
    <t>30 dias</t>
  </si>
  <si>
    <t>45 dias</t>
  </si>
  <si>
    <t>60 dias</t>
  </si>
  <si>
    <t xml:space="preserve">75 dias </t>
  </si>
  <si>
    <t xml:space="preserve">Logo da empresa </t>
  </si>
  <si>
    <t>01.01.01.200.07</t>
  </si>
  <si>
    <t xml:space="preserve">CPTM / SIEC </t>
  </si>
  <si>
    <t>Desenvolvimento de PROJETO EXECUTIVO de estruturas e fundações em prancha formato A0</t>
  </si>
  <si>
    <t>um</t>
  </si>
  <si>
    <t>Furo mecanizado em concreto, com martelo demolidor, para instalações hidráulicas, diâmetros maiores que 75 mm e menores ou iguais a 150 mm</t>
  </si>
  <si>
    <t>02.01.05.800.73</t>
  </si>
  <si>
    <t>02.01.00.130.30</t>
  </si>
  <si>
    <t>REM.21_Remanejamento de Ar Condicionado</t>
  </si>
  <si>
    <t>cj</t>
  </si>
  <si>
    <t>3.2.5</t>
  </si>
  <si>
    <t xml:space="preserve">Logo da Empresa </t>
  </si>
  <si>
    <t xml:space="preserve">ASSINATURA EMPRESA </t>
  </si>
  <si>
    <t>Pregão Eletrônico: 90.007/2025</t>
  </si>
  <si>
    <t>Objeto : Contratação de empresa especializada para execução do projeto referente à obra de impermeabilização da laje do Prédio Anexo, com a criação de novas descidas de águas pluviais conforme projetos demais especificações apresentadas.</t>
  </si>
  <si>
    <t xml:space="preserve">Endereço: </t>
  </si>
  <si>
    <t xml:space="preserve">Empresa/CNPJ: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</si>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</sst>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0\-000\-000"/>
    <numFmt numFmtId="165" formatCode="#,##0.00;\-\ #,##0.00;\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7">
    <xf numFmtId="0" fontId="0" fillId="0" borderId="0" xfId="0"/>
    <xf numFmtId="44" fontId="0" fillId="0" borderId="0" xfId="1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44" fontId="0" fillId="0" borderId="2" xfId="1" applyFont="1" applyBorder="1"/>
    <xf numFmtId="0" fontId="0" fillId="2" borderId="2" xfId="0" applyFill="1" applyBorder="1"/>
    <xf numFmtId="0" fontId="3" fillId="0" borderId="2" xfId="0" applyFont="1" applyBorder="1" applyAlignment="1">
      <alignment horizontal="center" vertical="center" wrapText="1"/>
    </xf>
    <xf numFmtId="0" fontId="0" fillId="4" borderId="2" xfId="0" applyFill="1" applyBorder="1"/>
    <xf numFmtId="0" fontId="0" fillId="0" borderId="2" xfId="0" applyBorder="1" applyAlignment="1">
      <alignment vertical="center"/>
    </xf>
    <xf numFmtId="0" fontId="0" fillId="2" borderId="2" xfId="0" applyFill="1" applyBorder="1" applyAlignment="1">
      <alignment wrapText="1"/>
    </xf>
    <xf numFmtId="44" fontId="0" fillId="2" borderId="2" xfId="1" applyFont="1" applyFill="1" applyBorder="1"/>
    <xf numFmtId="0" fontId="3" fillId="0" borderId="2" xfId="0" applyFont="1" applyBorder="1" applyAlignment="1">
      <alignment vertical="center" wrapText="1"/>
    </xf>
    <xf numFmtId="44" fontId="0" fillId="0" borderId="2" xfId="1" applyFont="1" applyBorder="1" applyAlignment="1">
      <alignment vertical="center"/>
    </xf>
    <xf numFmtId="0" fontId="3" fillId="0" borderId="2" xfId="0" applyFont="1" applyBorder="1" applyAlignment="1">
      <alignment wrapText="1"/>
    </xf>
    <xf numFmtId="44" fontId="0" fillId="4" borderId="2" xfId="1" applyFont="1" applyFill="1" applyBorder="1"/>
    <xf numFmtId="0" fontId="4" fillId="0" borderId="2" xfId="0" applyFont="1" applyBorder="1" applyAlignment="1">
      <alignment vertical="top" wrapText="1"/>
    </xf>
    <xf numFmtId="0" fontId="0" fillId="4" borderId="2" xfId="0" applyFill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0" fillId="4" borderId="2" xfId="0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7" fontId="0" fillId="0" borderId="2" xfId="0" applyNumberFormat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17" fontId="0" fillId="0" borderId="2" xfId="0" applyNumberFormat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wrapText="1"/>
    </xf>
    <xf numFmtId="0" fontId="0" fillId="5" borderId="0" xfId="0" applyFill="1" applyAlignment="1">
      <alignment horizontal="center"/>
    </xf>
    <xf numFmtId="0" fontId="0" fillId="5" borderId="0" xfId="0" applyFill="1"/>
    <xf numFmtId="44" fontId="0" fillId="5" borderId="0" xfId="1" applyFont="1" applyFill="1" applyBorder="1"/>
    <xf numFmtId="0" fontId="0" fillId="5" borderId="11" xfId="0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17" fontId="0" fillId="0" borderId="10" xfId="0" applyNumberForma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4" fontId="0" fillId="0" borderId="10" xfId="1" applyFont="1" applyBorder="1" applyAlignment="1">
      <alignment vertical="center"/>
    </xf>
    <xf numFmtId="44" fontId="0" fillId="0" borderId="13" xfId="1" applyFont="1" applyBorder="1" applyAlignment="1">
      <alignment vertical="center"/>
    </xf>
    <xf numFmtId="44" fontId="2" fillId="5" borderId="2" xfId="1" applyFont="1" applyFill="1" applyBorder="1"/>
    <xf numFmtId="44" fontId="2" fillId="5" borderId="10" xfId="1" applyFont="1" applyFill="1" applyBorder="1"/>
    <xf numFmtId="0" fontId="4" fillId="0" borderId="2" xfId="0" applyFont="1" applyBorder="1" applyAlignment="1">
      <alignment vertical="center" wrapText="1"/>
    </xf>
    <xf numFmtId="44" fontId="0" fillId="4" borderId="2" xfId="1" applyFont="1" applyFill="1" applyBorder="1" applyAlignment="1">
      <alignment vertical="center"/>
    </xf>
    <xf numFmtId="44" fontId="0" fillId="0" borderId="2" xfId="1" applyFont="1" applyBorder="1" applyAlignment="1">
      <alignment horizontal="center" vertical="center"/>
    </xf>
    <xf numFmtId="0" fontId="0" fillId="4" borderId="1" xfId="0" applyFill="1" applyBorder="1" applyAlignment="1">
      <alignment horizontal="right"/>
    </xf>
    <xf numFmtId="44" fontId="0" fillId="4" borderId="0" xfId="1" applyFont="1" applyFill="1" applyBorder="1" applyAlignment="1">
      <alignment horizontal="right"/>
    </xf>
    <xf numFmtId="0" fontId="0" fillId="4" borderId="0" xfId="0" applyFill="1" applyAlignment="1">
      <alignment horizontal="right"/>
    </xf>
    <xf numFmtId="44" fontId="2" fillId="5" borderId="10" xfId="1" applyFont="1" applyFill="1" applyBorder="1" applyAlignment="1">
      <alignment horizontal="right"/>
    </xf>
    <xf numFmtId="44" fontId="2" fillId="5" borderId="11" xfId="1" applyFont="1" applyFill="1" applyBorder="1"/>
    <xf numFmtId="0" fontId="0" fillId="4" borderId="14" xfId="0" applyFill="1" applyBorder="1" applyAlignment="1">
      <alignment horizontal="center"/>
    </xf>
    <xf numFmtId="0" fontId="0" fillId="3" borderId="0" xfId="0" applyFill="1"/>
    <xf numFmtId="0" fontId="0" fillId="3" borderId="8" xfId="0" applyFill="1" applyBorder="1"/>
    <xf numFmtId="0" fontId="0" fillId="3" borderId="1" xfId="0" applyFill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44" fontId="5" fillId="4" borderId="2" xfId="0" applyNumberFormat="1" applyFont="1" applyFill="1" applyBorder="1" applyAlignment="1">
      <alignment horizontal="center"/>
    </xf>
    <xf numFmtId="0" fontId="5" fillId="4" borderId="2" xfId="0" quotePrefix="1" applyFont="1" applyFill="1" applyBorder="1" applyAlignment="1">
      <alignment horizontal="center"/>
    </xf>
    <xf numFmtId="0" fontId="5" fillId="4" borderId="2" xfId="0" applyFont="1" applyFill="1" applyBorder="1" applyAlignment="1">
      <alignment horizontal="right" wrapText="1"/>
    </xf>
    <xf numFmtId="9" fontId="6" fillId="4" borderId="2" xfId="0" quotePrefix="1" applyNumberFormat="1" applyFont="1" applyFill="1" applyBorder="1"/>
    <xf numFmtId="44" fontId="6" fillId="4" borderId="2" xfId="0" applyNumberFormat="1" applyFont="1" applyFill="1" applyBorder="1"/>
    <xf numFmtId="44" fontId="5" fillId="4" borderId="2" xfId="0" applyNumberFormat="1" applyFont="1" applyFill="1" applyBorder="1"/>
    <xf numFmtId="2" fontId="5" fillId="4" borderId="2" xfId="0" applyNumberFormat="1" applyFont="1" applyFill="1" applyBorder="1"/>
    <xf numFmtId="2" fontId="5" fillId="0" borderId="2" xfId="0" applyNumberFormat="1" applyFont="1" applyBorder="1"/>
    <xf numFmtId="0" fontId="5" fillId="3" borderId="4" xfId="0" applyFont="1" applyFill="1" applyBorder="1"/>
    <xf numFmtId="0" fontId="5" fillId="3" borderId="1" xfId="0" applyFont="1" applyFill="1" applyBorder="1"/>
    <xf numFmtId="0" fontId="5" fillId="3" borderId="5" xfId="0" applyFont="1" applyFill="1" applyBorder="1"/>
    <xf numFmtId="0" fontId="0" fillId="3" borderId="3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9" xfId="0" applyFill="1" applyBorder="1"/>
    <xf numFmtId="0" fontId="3" fillId="0" borderId="2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17" fontId="0" fillId="4" borderId="2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44" fontId="0" fillId="3" borderId="1" xfId="1" applyFont="1" applyFill="1" applyBorder="1"/>
    <xf numFmtId="44" fontId="0" fillId="3" borderId="5" xfId="1" applyFont="1" applyFill="1" applyBorder="1"/>
    <xf numFmtId="0" fontId="0" fillId="3" borderId="0" xfId="0" applyFill="1" applyAlignment="1">
      <alignment horizontal="center"/>
    </xf>
    <xf numFmtId="44" fontId="0" fillId="3" borderId="0" xfId="1" applyFont="1" applyFill="1" applyBorder="1"/>
    <xf numFmtId="44" fontId="0" fillId="3" borderId="6" xfId="1" applyFont="1" applyFill="1" applyBorder="1"/>
    <xf numFmtId="0" fontId="0" fillId="3" borderId="8" xfId="0" applyFill="1" applyBorder="1" applyAlignment="1">
      <alignment horizontal="center"/>
    </xf>
    <xf numFmtId="44" fontId="0" fillId="3" borderId="8" xfId="1" applyFont="1" applyFill="1" applyBorder="1"/>
    <xf numFmtId="44" fontId="0" fillId="3" borderId="9" xfId="1" applyFont="1" applyFill="1" applyBorder="1"/>
    <xf numFmtId="0" fontId="5" fillId="0" borderId="2" xfId="0" applyFont="1" applyBorder="1" applyAlignment="1">
      <alignment horizontal="center"/>
    </xf>
    <xf numFmtId="0" fontId="0" fillId="0" borderId="0" xfId="0" applyFont="1" applyBorder="1" applyAlignment="1">
      <alignment vertical="center" wrapText="1"/>
    </xf>
    <xf numFmtId="0" fontId="0" fillId="0" borderId="0" xfId="0" applyBorder="1" applyAlignment="1"/>
    <xf numFmtId="0" fontId="2" fillId="3" borderId="3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2" fontId="5" fillId="4" borderId="2" xfId="0" applyNumberFormat="1" applyFont="1" applyFill="1" applyBorder="1" applyAlignment="1">
      <alignment horizontal="center" vertical="center"/>
    </xf>
    <xf numFmtId="44" fontId="5" fillId="4" borderId="2" xfId="0" applyNumberFormat="1" applyFont="1" applyFill="1" applyBorder="1" applyAlignment="1">
      <alignment horizontal="center" vertical="center"/>
    </xf>
    <xf numFmtId="44" fontId="5" fillId="4" borderId="2" xfId="0" quotePrefix="1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right"/>
    </xf>
    <xf numFmtId="44" fontId="5" fillId="4" borderId="2" xfId="0" applyNumberFormat="1" applyFont="1" applyFill="1" applyBorder="1"/>
    <xf numFmtId="0" fontId="5" fillId="4" borderId="2" xfId="0" applyFont="1" applyFill="1" applyBorder="1"/>
    <xf numFmtId="44" fontId="5" fillId="4" borderId="2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44" fontId="5" fillId="4" borderId="13" xfId="0" applyNumberFormat="1" applyFont="1" applyFill="1" applyBorder="1" applyAlignment="1">
      <alignment horizontal="center"/>
    </xf>
    <xf numFmtId="44" fontId="5" fillId="4" borderId="12" xfId="0" applyNumberFormat="1" applyFont="1" applyFill="1" applyBorder="1" applyAlignment="1">
      <alignment horizontal="center"/>
    </xf>
    <xf numFmtId="2" fontId="5" fillId="4" borderId="2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right"/>
    </xf>
    <xf numFmtId="2" fontId="5" fillId="0" borderId="2" xfId="0" applyNumberFormat="1" applyFont="1" applyBorder="1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5"/>
  <sheetViews>
    <sheetView showGridLines="0" tabSelected="1" workbookViewId="0">
      <selection activeCell="C33" sqref="C33"/>
    </sheetView>
  </sheetViews>
  <sheetFormatPr defaultRowHeight="15" x14ac:dyDescent="0.25"/>
  <cols>
    <col min="1" max="1" width="1.5703125" customWidth="1"/>
    <col min="2" max="2" width="7.140625" bestFit="1" customWidth="1"/>
    <col min="3" max="3" width="18.5703125" bestFit="1" customWidth="1"/>
    <col min="4" max="4" width="11.42578125" bestFit="1" customWidth="1"/>
    <col min="5" max="5" width="7.28515625" bestFit="1" customWidth="1"/>
    <col min="6" max="6" width="84.85546875" customWidth="1"/>
    <col min="7" max="7" width="7.28515625" style="3" bestFit="1" customWidth="1"/>
    <col min="8" max="8" width="12.28515625" style="3" customWidth="1"/>
    <col min="9" max="9" width="13.28515625" style="1" bestFit="1" customWidth="1"/>
    <col min="10" max="10" width="5.28515625" customWidth="1"/>
    <col min="11" max="11" width="17.7109375" style="1" bestFit="1" customWidth="1"/>
    <col min="12" max="12" width="14" style="1" bestFit="1" customWidth="1"/>
  </cols>
  <sheetData>
    <row r="1" spans="2:12" x14ac:dyDescent="0.25">
      <c r="L1"/>
    </row>
    <row r="2" spans="2:12" ht="28.9" customHeight="1" x14ac:dyDescent="0.25">
      <c r="B2" s="111" t="s">
        <v>127</v>
      </c>
      <c r="C2" s="112"/>
      <c r="D2" s="112"/>
      <c r="E2" s="113"/>
      <c r="F2" s="106" t="s">
        <v>130</v>
      </c>
      <c r="G2" s="106"/>
      <c r="H2" s="106"/>
      <c r="I2" s="106"/>
      <c r="J2" s="106"/>
      <c r="K2" s="106"/>
      <c r="L2" s="106"/>
    </row>
    <row r="3" spans="2:12" x14ac:dyDescent="0.25">
      <c r="B3" s="114"/>
      <c r="C3" s="115"/>
      <c r="D3" s="115"/>
      <c r="E3" s="116"/>
      <c r="F3" s="106"/>
      <c r="G3" s="106"/>
      <c r="H3" s="106"/>
      <c r="I3" s="106"/>
      <c r="J3" s="106"/>
      <c r="K3" s="106"/>
      <c r="L3" s="106"/>
    </row>
    <row r="4" spans="2:12" ht="14.45" customHeight="1" x14ac:dyDescent="0.25">
      <c r="B4" s="114"/>
      <c r="C4" s="115"/>
      <c r="D4" s="115"/>
      <c r="E4" s="116"/>
      <c r="F4" s="107" t="s">
        <v>132</v>
      </c>
      <c r="G4" s="107"/>
      <c r="H4" s="107"/>
      <c r="I4" s="107"/>
      <c r="J4" s="107"/>
      <c r="K4" s="107"/>
      <c r="L4" s="107"/>
    </row>
    <row r="5" spans="2:12" x14ac:dyDescent="0.25">
      <c r="B5" s="114"/>
      <c r="C5" s="115"/>
      <c r="D5" s="115"/>
      <c r="E5" s="116"/>
      <c r="F5" s="107" t="s">
        <v>131</v>
      </c>
      <c r="G5" s="107"/>
      <c r="H5" s="107"/>
      <c r="I5" s="107"/>
      <c r="J5" s="107"/>
      <c r="K5" s="107"/>
      <c r="L5" s="107"/>
    </row>
    <row r="6" spans="2:12" x14ac:dyDescent="0.25">
      <c r="B6" s="114"/>
      <c r="C6" s="115"/>
      <c r="D6" s="115"/>
      <c r="E6" s="116"/>
      <c r="F6" s="107" t="s">
        <v>129</v>
      </c>
      <c r="G6" s="107"/>
      <c r="H6" s="107"/>
      <c r="I6" s="107"/>
      <c r="J6" s="107"/>
      <c r="K6" s="107"/>
      <c r="L6" s="107"/>
    </row>
    <row r="7" spans="2:12" x14ac:dyDescent="0.25">
      <c r="B7" s="117"/>
      <c r="C7" s="118"/>
      <c r="D7" s="118"/>
      <c r="E7" s="119"/>
      <c r="F7" s="108" t="s">
        <v>100</v>
      </c>
      <c r="G7" s="109"/>
      <c r="H7" s="109"/>
      <c r="I7" s="109"/>
      <c r="J7" s="109"/>
      <c r="K7" s="109"/>
      <c r="L7" s="110"/>
    </row>
    <row r="8" spans="2:12" x14ac:dyDescent="0.25">
      <c r="B8" s="20" t="s">
        <v>0</v>
      </c>
      <c r="C8" s="7" t="s">
        <v>1</v>
      </c>
      <c r="D8" s="7" t="s">
        <v>2</v>
      </c>
      <c r="E8" s="7" t="s">
        <v>12</v>
      </c>
      <c r="F8" s="11" t="s">
        <v>3</v>
      </c>
      <c r="G8" s="20" t="s">
        <v>4</v>
      </c>
      <c r="H8" s="20" t="s">
        <v>10</v>
      </c>
      <c r="I8" s="12" t="s">
        <v>5</v>
      </c>
      <c r="J8" s="7" t="s">
        <v>6</v>
      </c>
      <c r="K8" s="12" t="s">
        <v>7</v>
      </c>
      <c r="L8" s="12" t="s">
        <v>8</v>
      </c>
    </row>
    <row r="9" spans="2:12" x14ac:dyDescent="0.25">
      <c r="B9" s="38">
        <v>1</v>
      </c>
      <c r="C9" s="33"/>
      <c r="D9" s="33"/>
      <c r="E9" s="33"/>
      <c r="F9" s="34" t="s">
        <v>19</v>
      </c>
      <c r="G9" s="35"/>
      <c r="H9" s="35"/>
      <c r="I9" s="37"/>
      <c r="J9" s="36"/>
      <c r="K9" s="37"/>
      <c r="L9" s="46">
        <f>SUM(L11:L12)</f>
        <v>0</v>
      </c>
    </row>
    <row r="10" spans="2:12" x14ac:dyDescent="0.25">
      <c r="B10" s="26" t="s">
        <v>53</v>
      </c>
      <c r="C10" s="26"/>
      <c r="D10" s="26"/>
      <c r="E10" s="26"/>
      <c r="F10" s="11" t="s">
        <v>52</v>
      </c>
      <c r="G10" s="20"/>
      <c r="H10" s="20"/>
      <c r="I10" s="12"/>
      <c r="J10" s="7"/>
      <c r="K10" s="12"/>
      <c r="L10" s="12"/>
    </row>
    <row r="11" spans="2:12" ht="25.5" x14ac:dyDescent="0.25">
      <c r="B11" s="19" t="s">
        <v>61</v>
      </c>
      <c r="C11" s="39">
        <v>103689</v>
      </c>
      <c r="D11" s="39" t="s">
        <v>9</v>
      </c>
      <c r="E11" s="40">
        <v>45717</v>
      </c>
      <c r="F11" s="41" t="s">
        <v>20</v>
      </c>
      <c r="G11" s="42" t="s">
        <v>21</v>
      </c>
      <c r="H11" s="42">
        <v>2.88</v>
      </c>
      <c r="I11" s="44"/>
      <c r="J11" s="43"/>
      <c r="K11" s="44">
        <f>I11*1.3</f>
        <v>0</v>
      </c>
      <c r="L11" s="44">
        <f>K11*H11</f>
        <v>0</v>
      </c>
    </row>
    <row r="12" spans="2:12" ht="25.5" x14ac:dyDescent="0.25">
      <c r="B12" s="19" t="s">
        <v>62</v>
      </c>
      <c r="C12" s="79">
        <v>17090003</v>
      </c>
      <c r="D12" s="8" t="s">
        <v>28</v>
      </c>
      <c r="E12" s="24">
        <v>45658</v>
      </c>
      <c r="F12" s="13" t="s">
        <v>45</v>
      </c>
      <c r="G12" s="19" t="s">
        <v>46</v>
      </c>
      <c r="H12" s="19">
        <v>2.5</v>
      </c>
      <c r="I12" s="14"/>
      <c r="J12" s="10"/>
      <c r="K12" s="45">
        <f>I12*1.3</f>
        <v>0</v>
      </c>
      <c r="L12" s="14">
        <f>K12*H12</f>
        <v>0</v>
      </c>
    </row>
    <row r="13" spans="2:12" x14ac:dyDescent="0.25">
      <c r="B13" s="25">
        <v>2</v>
      </c>
      <c r="C13" s="33"/>
      <c r="D13" s="33"/>
      <c r="E13" s="33"/>
      <c r="F13" s="34" t="s">
        <v>54</v>
      </c>
      <c r="G13" s="35"/>
      <c r="H13" s="35"/>
      <c r="I13" s="37"/>
      <c r="J13" s="36"/>
      <c r="K13" s="37"/>
      <c r="L13" s="47">
        <f>SUM(L15:L16)</f>
        <v>0</v>
      </c>
    </row>
    <row r="14" spans="2:12" x14ac:dyDescent="0.25">
      <c r="B14" s="26" t="s">
        <v>63</v>
      </c>
      <c r="C14" s="26"/>
      <c r="D14" s="26"/>
      <c r="E14" s="26"/>
      <c r="F14" s="11" t="s">
        <v>23</v>
      </c>
      <c r="G14" s="20"/>
      <c r="H14" s="20"/>
      <c r="I14" s="12"/>
      <c r="J14" s="7"/>
      <c r="K14" s="12"/>
      <c r="L14" s="12"/>
    </row>
    <row r="15" spans="2:12" ht="18" customHeight="1" x14ac:dyDescent="0.25">
      <c r="B15" s="28" t="s">
        <v>64</v>
      </c>
      <c r="C15" s="2">
        <v>93565</v>
      </c>
      <c r="D15" s="21" t="s">
        <v>9</v>
      </c>
      <c r="E15" s="31">
        <v>45717</v>
      </c>
      <c r="F15" s="32" t="s">
        <v>40</v>
      </c>
      <c r="G15" s="28" t="s">
        <v>39</v>
      </c>
      <c r="H15" s="28">
        <v>2.5</v>
      </c>
      <c r="I15" s="29"/>
      <c r="J15" s="5"/>
      <c r="K15" s="30">
        <f>I15*1.3</f>
        <v>0</v>
      </c>
      <c r="L15" s="30">
        <f>K15*H15</f>
        <v>0</v>
      </c>
    </row>
    <row r="16" spans="2:12" ht="16.149999999999999" customHeight="1" x14ac:dyDescent="0.25">
      <c r="B16" s="28" t="s">
        <v>65</v>
      </c>
      <c r="C16" s="21">
        <v>100321</v>
      </c>
      <c r="D16" s="21" t="s">
        <v>9</v>
      </c>
      <c r="E16" s="31">
        <v>45717</v>
      </c>
      <c r="F16" s="32" t="s">
        <v>38</v>
      </c>
      <c r="G16" s="28" t="s">
        <v>39</v>
      </c>
      <c r="H16" s="28">
        <v>2.5</v>
      </c>
      <c r="I16" s="29"/>
      <c r="J16" s="5"/>
      <c r="K16" s="30">
        <f>I16*1.3</f>
        <v>0</v>
      </c>
      <c r="L16" s="30">
        <f>K16*H16</f>
        <v>0</v>
      </c>
    </row>
    <row r="17" spans="2:12" x14ac:dyDescent="0.25">
      <c r="B17" s="38">
        <v>3</v>
      </c>
      <c r="C17" s="33"/>
      <c r="D17" s="33"/>
      <c r="E17" s="33"/>
      <c r="F17" s="34" t="s">
        <v>55</v>
      </c>
      <c r="G17" s="35"/>
      <c r="H17" s="35"/>
      <c r="I17" s="37"/>
      <c r="J17" s="36"/>
      <c r="K17" s="37"/>
      <c r="L17" s="47">
        <f>SUM(L19:L30)</f>
        <v>0</v>
      </c>
    </row>
    <row r="18" spans="2:12" x14ac:dyDescent="0.25">
      <c r="B18" s="26" t="s">
        <v>66</v>
      </c>
      <c r="C18" s="26"/>
      <c r="D18" s="26"/>
      <c r="E18" s="26"/>
      <c r="F18" s="11" t="s">
        <v>56</v>
      </c>
      <c r="G18" s="20"/>
      <c r="H18" s="20"/>
      <c r="I18" s="12"/>
      <c r="J18" s="7"/>
      <c r="K18" s="12"/>
      <c r="L18" s="12"/>
    </row>
    <row r="19" spans="2:12" x14ac:dyDescent="0.25">
      <c r="B19" s="27" t="s">
        <v>67</v>
      </c>
      <c r="C19" s="78">
        <v>20003061</v>
      </c>
      <c r="D19" s="19" t="s">
        <v>28</v>
      </c>
      <c r="E19" s="24">
        <v>45658</v>
      </c>
      <c r="F19" s="18" t="s">
        <v>48</v>
      </c>
      <c r="G19" s="28" t="s">
        <v>33</v>
      </c>
      <c r="H19" s="5">
        <v>1</v>
      </c>
      <c r="I19" s="6"/>
      <c r="J19" s="4"/>
      <c r="K19" s="6">
        <f>I19*1.3</f>
        <v>0</v>
      </c>
      <c r="L19" s="6">
        <f t="shared" ref="L19:L20" si="0">K19*H19</f>
        <v>0</v>
      </c>
    </row>
    <row r="20" spans="2:12" x14ac:dyDescent="0.25">
      <c r="B20" s="27" t="s">
        <v>68</v>
      </c>
      <c r="C20" s="136" t="s">
        <v>117</v>
      </c>
      <c r="D20" s="27" t="s">
        <v>118</v>
      </c>
      <c r="E20" s="81">
        <v>45689</v>
      </c>
      <c r="F20" s="32" t="s">
        <v>119</v>
      </c>
      <c r="G20" s="28" t="s">
        <v>33</v>
      </c>
      <c r="H20" s="28">
        <v>1</v>
      </c>
      <c r="I20" s="16"/>
      <c r="J20" s="9"/>
      <c r="K20" s="16">
        <f t="shared" ref="K20" si="1">I20*1.3</f>
        <v>0</v>
      </c>
      <c r="L20" s="16">
        <f t="shared" si="0"/>
        <v>0</v>
      </c>
    </row>
    <row r="21" spans="2:12" ht="14.45" customHeight="1" x14ac:dyDescent="0.25">
      <c r="B21" s="26" t="s">
        <v>57</v>
      </c>
      <c r="C21" s="26"/>
      <c r="D21" s="26"/>
      <c r="E21" s="26"/>
      <c r="F21" s="11" t="s">
        <v>59</v>
      </c>
      <c r="G21" s="20"/>
      <c r="H21" s="20"/>
      <c r="I21" s="12"/>
      <c r="J21" s="7"/>
      <c r="K21" s="12"/>
      <c r="L21" s="12"/>
    </row>
    <row r="22" spans="2:12" ht="17.45" customHeight="1" x14ac:dyDescent="0.25">
      <c r="B22" s="5" t="s">
        <v>69</v>
      </c>
      <c r="C22" s="5">
        <v>105104</v>
      </c>
      <c r="D22" s="21" t="s">
        <v>9</v>
      </c>
      <c r="E22" s="31">
        <v>45717</v>
      </c>
      <c r="F22" s="15" t="s">
        <v>24</v>
      </c>
      <c r="G22" s="28" t="s">
        <v>18</v>
      </c>
      <c r="H22" s="28">
        <v>1</v>
      </c>
      <c r="I22" s="16"/>
      <c r="J22" s="9"/>
      <c r="K22" s="16">
        <f>I22*1.3</f>
        <v>0</v>
      </c>
      <c r="L22" s="16">
        <f>K22*H22</f>
        <v>0</v>
      </c>
    </row>
    <row r="23" spans="2:12" ht="26.25" x14ac:dyDescent="0.25">
      <c r="B23" s="19" t="s">
        <v>70</v>
      </c>
      <c r="C23" s="19">
        <v>104797</v>
      </c>
      <c r="D23" s="21" t="s">
        <v>9</v>
      </c>
      <c r="E23" s="31">
        <v>45717</v>
      </c>
      <c r="F23" s="15" t="s">
        <v>25</v>
      </c>
      <c r="G23" s="28" t="s">
        <v>26</v>
      </c>
      <c r="H23" s="28">
        <v>33</v>
      </c>
      <c r="I23" s="16"/>
      <c r="J23" s="9"/>
      <c r="K23" s="16">
        <f>I23*1.3</f>
        <v>0</v>
      </c>
      <c r="L23" s="16">
        <f>K23*H23</f>
        <v>0</v>
      </c>
    </row>
    <row r="24" spans="2:12" ht="48" x14ac:dyDescent="0.25">
      <c r="B24" s="19" t="s">
        <v>71</v>
      </c>
      <c r="C24" s="19" t="s">
        <v>77</v>
      </c>
      <c r="D24" s="19" t="s">
        <v>73</v>
      </c>
      <c r="E24" s="24">
        <v>45689</v>
      </c>
      <c r="F24" s="17" t="s">
        <v>49</v>
      </c>
      <c r="G24" s="28" t="s">
        <v>33</v>
      </c>
      <c r="H24" s="28">
        <v>1</v>
      </c>
      <c r="I24" s="16"/>
      <c r="J24" s="9"/>
      <c r="K24" s="16">
        <f>I24*1.17</f>
        <v>0</v>
      </c>
      <c r="L24" s="16">
        <f>K24*H24</f>
        <v>0</v>
      </c>
    </row>
    <row r="25" spans="2:12" x14ac:dyDescent="0.25">
      <c r="B25" s="5" t="s">
        <v>72</v>
      </c>
      <c r="C25" s="80" t="s">
        <v>123</v>
      </c>
      <c r="D25" s="27" t="s">
        <v>118</v>
      </c>
      <c r="E25" s="24">
        <v>45658</v>
      </c>
      <c r="F25" s="32" t="s">
        <v>124</v>
      </c>
      <c r="G25" s="28" t="s">
        <v>125</v>
      </c>
      <c r="H25" s="28">
        <v>33</v>
      </c>
      <c r="I25" s="16"/>
      <c r="J25" s="9"/>
      <c r="K25" s="16">
        <f>I25*1.3</f>
        <v>0</v>
      </c>
      <c r="L25" s="16">
        <f>K25*H25</f>
        <v>0</v>
      </c>
    </row>
    <row r="26" spans="2:12" ht="23.45" customHeight="1" x14ac:dyDescent="0.25">
      <c r="B26" s="19" t="s">
        <v>126</v>
      </c>
      <c r="C26" s="78">
        <v>1001008</v>
      </c>
      <c r="D26" s="19" t="s">
        <v>28</v>
      </c>
      <c r="E26" s="24">
        <v>45658</v>
      </c>
      <c r="F26" s="13" t="s">
        <v>27</v>
      </c>
      <c r="G26" s="28" t="s">
        <v>13</v>
      </c>
      <c r="H26" s="28">
        <v>200</v>
      </c>
      <c r="I26" s="16"/>
      <c r="J26" s="9"/>
      <c r="K26" s="16">
        <f>I26*1.3</f>
        <v>0</v>
      </c>
      <c r="L26" s="16">
        <f>K26*H26</f>
        <v>0</v>
      </c>
    </row>
    <row r="27" spans="2:12" ht="14.45" customHeight="1" x14ac:dyDescent="0.25">
      <c r="B27" s="26" t="s">
        <v>58</v>
      </c>
      <c r="C27" s="26"/>
      <c r="D27" s="26"/>
      <c r="E27" s="26"/>
      <c r="F27" s="11" t="s">
        <v>60</v>
      </c>
      <c r="G27" s="20"/>
      <c r="H27" s="20"/>
      <c r="I27" s="12"/>
      <c r="J27" s="7"/>
      <c r="K27" s="12"/>
      <c r="L27" s="12"/>
    </row>
    <row r="28" spans="2:12" ht="14.45" customHeight="1" x14ac:dyDescent="0.25">
      <c r="B28" s="19" t="s">
        <v>74</v>
      </c>
      <c r="C28" s="78">
        <v>9070017</v>
      </c>
      <c r="D28" s="19" t="s">
        <v>28</v>
      </c>
      <c r="E28" s="24">
        <v>45658</v>
      </c>
      <c r="F28" s="15" t="s">
        <v>43</v>
      </c>
      <c r="G28" s="28" t="s">
        <v>26</v>
      </c>
      <c r="H28" s="28">
        <v>200</v>
      </c>
      <c r="I28" s="16"/>
      <c r="J28" s="9"/>
      <c r="K28" s="16">
        <f t="shared" ref="K28:K29" si="2">I28*1.3</f>
        <v>0</v>
      </c>
      <c r="L28" s="16">
        <f t="shared" ref="L28:L29" si="3">K28*H28</f>
        <v>0</v>
      </c>
    </row>
    <row r="29" spans="2:12" ht="14.45" customHeight="1" x14ac:dyDescent="0.25">
      <c r="B29" s="19" t="s">
        <v>75</v>
      </c>
      <c r="C29" s="78">
        <v>17070045</v>
      </c>
      <c r="D29" s="19" t="s">
        <v>28</v>
      </c>
      <c r="E29" s="24">
        <v>45658</v>
      </c>
      <c r="F29" s="15" t="s">
        <v>44</v>
      </c>
      <c r="G29" s="28" t="s">
        <v>26</v>
      </c>
      <c r="H29" s="28">
        <v>33</v>
      </c>
      <c r="I29" s="16"/>
      <c r="J29" s="9"/>
      <c r="K29" s="16">
        <f t="shared" si="2"/>
        <v>0</v>
      </c>
      <c r="L29" s="16">
        <f t="shared" si="3"/>
        <v>0</v>
      </c>
    </row>
    <row r="30" spans="2:12" ht="48" x14ac:dyDescent="0.25">
      <c r="B30" s="19" t="s">
        <v>76</v>
      </c>
      <c r="C30" s="19" t="s">
        <v>77</v>
      </c>
      <c r="D30" s="19" t="s">
        <v>73</v>
      </c>
      <c r="E30" s="24">
        <v>45689</v>
      </c>
      <c r="F30" s="48" t="s">
        <v>49</v>
      </c>
      <c r="G30" s="27" t="s">
        <v>33</v>
      </c>
      <c r="H30" s="27">
        <v>1</v>
      </c>
      <c r="I30" s="49"/>
      <c r="J30" s="22"/>
      <c r="K30" s="49">
        <f>I30*1.17</f>
        <v>0</v>
      </c>
      <c r="L30" s="49">
        <f>K30*H30</f>
        <v>0</v>
      </c>
    </row>
    <row r="31" spans="2:12" x14ac:dyDescent="0.25">
      <c r="B31" s="38">
        <v>4</v>
      </c>
      <c r="C31" s="33"/>
      <c r="D31" s="33"/>
      <c r="E31" s="33"/>
      <c r="F31" s="34" t="s">
        <v>78</v>
      </c>
      <c r="G31" s="35"/>
      <c r="H31" s="35"/>
      <c r="I31" s="37"/>
      <c r="J31" s="36"/>
      <c r="K31" s="37"/>
      <c r="L31" s="47">
        <f>SUM(L33:L46)</f>
        <v>0</v>
      </c>
    </row>
    <row r="32" spans="2:12" x14ac:dyDescent="0.25">
      <c r="B32" s="26" t="s">
        <v>79</v>
      </c>
      <c r="C32" s="26"/>
      <c r="D32" s="26"/>
      <c r="E32" s="26"/>
      <c r="F32" s="11" t="s">
        <v>30</v>
      </c>
      <c r="G32" s="20"/>
      <c r="H32" s="20"/>
      <c r="I32" s="12"/>
      <c r="J32" s="7"/>
      <c r="K32" s="12"/>
      <c r="L32" s="12"/>
    </row>
    <row r="33" spans="2:12" ht="24" x14ac:dyDescent="0.25">
      <c r="B33" s="19" t="s">
        <v>82</v>
      </c>
      <c r="C33" s="8" t="s">
        <v>122</v>
      </c>
      <c r="D33" s="27" t="s">
        <v>118</v>
      </c>
      <c r="E33" s="81">
        <v>45689</v>
      </c>
      <c r="F33" s="48" t="s">
        <v>121</v>
      </c>
      <c r="G33" s="19" t="s">
        <v>120</v>
      </c>
      <c r="H33" s="19">
        <v>8</v>
      </c>
      <c r="I33" s="14"/>
      <c r="J33" s="10"/>
      <c r="K33" s="14">
        <f>I33*1.3</f>
        <v>0</v>
      </c>
      <c r="L33" s="14">
        <f>K33*H33</f>
        <v>0</v>
      </c>
    </row>
    <row r="34" spans="2:12" x14ac:dyDescent="0.25">
      <c r="B34" s="19" t="s">
        <v>83</v>
      </c>
      <c r="C34" s="78">
        <v>1001006</v>
      </c>
      <c r="D34" s="19" t="s">
        <v>28</v>
      </c>
      <c r="E34" s="24">
        <v>45658</v>
      </c>
      <c r="F34" s="15" t="s">
        <v>37</v>
      </c>
      <c r="G34" s="19" t="s">
        <v>29</v>
      </c>
      <c r="H34" s="19">
        <v>0.2</v>
      </c>
      <c r="I34" s="14"/>
      <c r="J34" s="10"/>
      <c r="K34" s="14">
        <f>I34*1.3</f>
        <v>0</v>
      </c>
      <c r="L34" s="14">
        <f>K34*H34</f>
        <v>0</v>
      </c>
    </row>
    <row r="35" spans="2:12" x14ac:dyDescent="0.25">
      <c r="B35" s="26" t="s">
        <v>80</v>
      </c>
      <c r="C35" s="26"/>
      <c r="D35" s="26"/>
      <c r="E35" s="26"/>
      <c r="F35" s="11" t="s">
        <v>11</v>
      </c>
      <c r="G35" s="20"/>
      <c r="H35" s="20"/>
      <c r="I35" s="12"/>
      <c r="J35" s="7"/>
      <c r="K35" s="12"/>
      <c r="L35" s="12"/>
    </row>
    <row r="36" spans="2:12" ht="38.25" x14ac:dyDescent="0.25">
      <c r="B36" s="19" t="s">
        <v>84</v>
      </c>
      <c r="C36" s="19">
        <v>87263</v>
      </c>
      <c r="D36" s="19" t="s">
        <v>9</v>
      </c>
      <c r="E36" s="24">
        <v>45717</v>
      </c>
      <c r="F36" s="77" t="s">
        <v>14</v>
      </c>
      <c r="G36" s="19" t="s">
        <v>13</v>
      </c>
      <c r="H36" s="19">
        <v>532</v>
      </c>
      <c r="I36" s="50"/>
      <c r="J36" s="19"/>
      <c r="K36" s="50">
        <f>I36*J36</f>
        <v>0</v>
      </c>
      <c r="L36" s="50">
        <f>H36*K36</f>
        <v>0</v>
      </c>
    </row>
    <row r="37" spans="2:12" ht="25.5" x14ac:dyDescent="0.25">
      <c r="B37" s="19" t="s">
        <v>85</v>
      </c>
      <c r="C37" s="27">
        <v>98546</v>
      </c>
      <c r="D37" s="19" t="s">
        <v>9</v>
      </c>
      <c r="E37" s="24">
        <v>45717</v>
      </c>
      <c r="F37" s="77" t="s">
        <v>15</v>
      </c>
      <c r="G37" s="19" t="s">
        <v>13</v>
      </c>
      <c r="H37" s="19">
        <v>532</v>
      </c>
      <c r="I37" s="50"/>
      <c r="J37" s="19"/>
      <c r="K37" s="50">
        <f>I37*J37</f>
        <v>0</v>
      </c>
      <c r="L37" s="50">
        <f>H37*K37</f>
        <v>0</v>
      </c>
    </row>
    <row r="38" spans="2:12" ht="25.5" x14ac:dyDescent="0.25">
      <c r="B38" s="19" t="s">
        <v>86</v>
      </c>
      <c r="C38" s="27">
        <v>97087</v>
      </c>
      <c r="D38" s="19" t="s">
        <v>9</v>
      </c>
      <c r="E38" s="24">
        <v>45717</v>
      </c>
      <c r="F38" s="77" t="s">
        <v>16</v>
      </c>
      <c r="G38" s="19" t="s">
        <v>13</v>
      </c>
      <c r="H38" s="19">
        <v>532</v>
      </c>
      <c r="I38" s="50"/>
      <c r="J38" s="19"/>
      <c r="K38" s="50">
        <f t="shared" ref="K38:K39" si="4">I38*J38</f>
        <v>0</v>
      </c>
      <c r="L38" s="50">
        <f t="shared" ref="L38:L39" si="5">H38*K38</f>
        <v>0</v>
      </c>
    </row>
    <row r="39" spans="2:12" ht="25.5" x14ac:dyDescent="0.25">
      <c r="B39" s="19" t="s">
        <v>87</v>
      </c>
      <c r="C39" s="27">
        <v>98564</v>
      </c>
      <c r="D39" s="19" t="s">
        <v>9</v>
      </c>
      <c r="E39" s="24">
        <v>45717</v>
      </c>
      <c r="F39" s="77" t="s">
        <v>17</v>
      </c>
      <c r="G39" s="19" t="s">
        <v>13</v>
      </c>
      <c r="H39" s="19">
        <v>532</v>
      </c>
      <c r="I39" s="50"/>
      <c r="J39" s="19"/>
      <c r="K39" s="50">
        <f t="shared" si="4"/>
        <v>0</v>
      </c>
      <c r="L39" s="50">
        <f t="shared" si="5"/>
        <v>0</v>
      </c>
    </row>
    <row r="40" spans="2:12" x14ac:dyDescent="0.25">
      <c r="B40" s="26" t="s">
        <v>81</v>
      </c>
      <c r="C40" s="26"/>
      <c r="D40" s="26"/>
      <c r="E40" s="26"/>
      <c r="F40" s="11" t="s">
        <v>22</v>
      </c>
      <c r="G40" s="20"/>
      <c r="H40" s="20"/>
      <c r="I40" s="12"/>
      <c r="J40" s="7"/>
      <c r="K40" s="12"/>
      <c r="L40" s="12"/>
    </row>
    <row r="41" spans="2:12" ht="26.25" x14ac:dyDescent="0.25">
      <c r="B41" s="19" t="s">
        <v>88</v>
      </c>
      <c r="C41" s="23">
        <v>97065</v>
      </c>
      <c r="D41" s="19" t="s">
        <v>9</v>
      </c>
      <c r="E41" s="24">
        <v>45717</v>
      </c>
      <c r="F41" s="15" t="s">
        <v>35</v>
      </c>
      <c r="G41" s="5" t="s">
        <v>29</v>
      </c>
      <c r="H41" s="5">
        <v>66.56</v>
      </c>
      <c r="I41" s="6"/>
      <c r="J41" s="4"/>
      <c r="K41" s="6">
        <f t="shared" ref="K41:K46" si="6">I41*J41</f>
        <v>0</v>
      </c>
      <c r="L41" s="6">
        <f t="shared" ref="L41:L46" si="7">H41*K41</f>
        <v>0</v>
      </c>
    </row>
    <row r="42" spans="2:12" ht="26.25" x14ac:dyDescent="0.25">
      <c r="B42" s="19" t="s">
        <v>89</v>
      </c>
      <c r="C42" s="27">
        <v>89512</v>
      </c>
      <c r="D42" s="19" t="s">
        <v>9</v>
      </c>
      <c r="E42" s="24">
        <v>45717</v>
      </c>
      <c r="F42" s="15" t="s">
        <v>31</v>
      </c>
      <c r="G42" s="5" t="s">
        <v>26</v>
      </c>
      <c r="H42" s="5">
        <v>80</v>
      </c>
      <c r="I42" s="6"/>
      <c r="J42" s="4"/>
      <c r="K42" s="6">
        <f t="shared" si="6"/>
        <v>0</v>
      </c>
      <c r="L42" s="6">
        <f t="shared" si="7"/>
        <v>0</v>
      </c>
    </row>
    <row r="43" spans="2:12" ht="26.25" x14ac:dyDescent="0.25">
      <c r="B43" s="19" t="s">
        <v>90</v>
      </c>
      <c r="C43" s="23">
        <v>12615</v>
      </c>
      <c r="D43" s="19" t="s">
        <v>9</v>
      </c>
      <c r="E43" s="24">
        <v>45717</v>
      </c>
      <c r="F43" s="15" t="s">
        <v>32</v>
      </c>
      <c r="G43" s="5" t="s">
        <v>33</v>
      </c>
      <c r="H43" s="5">
        <v>56</v>
      </c>
      <c r="I43" s="6"/>
      <c r="J43" s="4"/>
      <c r="K43" s="6">
        <f t="shared" si="6"/>
        <v>0</v>
      </c>
      <c r="L43" s="6">
        <f t="shared" si="7"/>
        <v>0</v>
      </c>
    </row>
    <row r="44" spans="2:12" ht="26.25" x14ac:dyDescent="0.25">
      <c r="B44" s="19" t="s">
        <v>91</v>
      </c>
      <c r="C44" s="23">
        <v>89514</v>
      </c>
      <c r="D44" s="19" t="s">
        <v>9</v>
      </c>
      <c r="E44" s="24">
        <v>45748</v>
      </c>
      <c r="F44" s="15" t="s">
        <v>42</v>
      </c>
      <c r="G44" s="5" t="s">
        <v>33</v>
      </c>
      <c r="H44" s="5">
        <v>8</v>
      </c>
      <c r="I44" s="6"/>
      <c r="J44" s="4"/>
      <c r="K44" s="6">
        <f t="shared" si="6"/>
        <v>0</v>
      </c>
      <c r="L44" s="6">
        <f t="shared" si="7"/>
        <v>0</v>
      </c>
    </row>
    <row r="45" spans="2:12" ht="26.25" x14ac:dyDescent="0.25">
      <c r="B45" s="19" t="s">
        <v>92</v>
      </c>
      <c r="C45" s="23">
        <v>89529</v>
      </c>
      <c r="D45" s="19" t="s">
        <v>9</v>
      </c>
      <c r="E45" s="24">
        <v>45778</v>
      </c>
      <c r="F45" s="15" t="s">
        <v>41</v>
      </c>
      <c r="G45" s="5" t="s">
        <v>33</v>
      </c>
      <c r="H45" s="5">
        <v>8</v>
      </c>
      <c r="I45" s="6"/>
      <c r="J45" s="4"/>
      <c r="K45" s="6">
        <f t="shared" si="6"/>
        <v>0</v>
      </c>
      <c r="L45" s="6">
        <f t="shared" si="7"/>
        <v>0</v>
      </c>
    </row>
    <row r="46" spans="2:12" ht="26.25" x14ac:dyDescent="0.25">
      <c r="B46" s="19" t="s">
        <v>93</v>
      </c>
      <c r="C46" s="19">
        <v>89710</v>
      </c>
      <c r="D46" s="19" t="s">
        <v>9</v>
      </c>
      <c r="E46" s="24">
        <v>45717</v>
      </c>
      <c r="F46" s="15" t="s">
        <v>34</v>
      </c>
      <c r="G46" s="5" t="s">
        <v>33</v>
      </c>
      <c r="H46" s="5">
        <v>16</v>
      </c>
      <c r="I46" s="6"/>
      <c r="J46" s="4"/>
      <c r="K46" s="6">
        <f t="shared" si="6"/>
        <v>0</v>
      </c>
      <c r="L46" s="6">
        <f t="shared" si="7"/>
        <v>0</v>
      </c>
    </row>
    <row r="47" spans="2:12" x14ac:dyDescent="0.25">
      <c r="B47" s="38">
        <v>5</v>
      </c>
      <c r="C47" s="33"/>
      <c r="D47" s="33"/>
      <c r="E47" s="33"/>
      <c r="F47" s="34" t="s">
        <v>36</v>
      </c>
      <c r="G47" s="35"/>
      <c r="H47" s="35"/>
      <c r="I47" s="37"/>
      <c r="J47" s="36"/>
      <c r="K47" s="37"/>
      <c r="L47" s="47">
        <f>L49</f>
        <v>0</v>
      </c>
    </row>
    <row r="48" spans="2:12" x14ac:dyDescent="0.25">
      <c r="B48" s="26" t="s">
        <v>94</v>
      </c>
      <c r="C48" s="26"/>
      <c r="D48" s="26"/>
      <c r="E48" s="26"/>
      <c r="F48" s="11" t="s">
        <v>95</v>
      </c>
      <c r="G48" s="20"/>
      <c r="H48" s="20"/>
      <c r="I48" s="12"/>
      <c r="J48" s="7"/>
      <c r="K48" s="12"/>
      <c r="L48" s="12"/>
    </row>
    <row r="49" spans="2:12" x14ac:dyDescent="0.25">
      <c r="B49" s="19" t="s">
        <v>96</v>
      </c>
      <c r="C49" s="23">
        <v>99811</v>
      </c>
      <c r="D49" s="19" t="s">
        <v>9</v>
      </c>
      <c r="E49" s="24">
        <v>45717</v>
      </c>
      <c r="F49" s="15" t="s">
        <v>47</v>
      </c>
      <c r="G49" s="5" t="s">
        <v>13</v>
      </c>
      <c r="H49" s="5">
        <v>532</v>
      </c>
      <c r="I49" s="6"/>
      <c r="J49" s="4"/>
      <c r="K49" s="6">
        <f t="shared" ref="K49" si="8">I49*J49</f>
        <v>0</v>
      </c>
      <c r="L49" s="6">
        <f t="shared" ref="L49" si="9">H49*K49</f>
        <v>0</v>
      </c>
    </row>
    <row r="50" spans="2:12" x14ac:dyDescent="0.25">
      <c r="B50" s="51"/>
      <c r="C50" s="53"/>
      <c r="D50" s="53"/>
      <c r="E50" s="53"/>
      <c r="F50" s="53"/>
      <c r="G50" s="53"/>
      <c r="H50" s="56"/>
      <c r="I50" s="52"/>
      <c r="J50" s="53"/>
      <c r="K50" s="54" t="s">
        <v>97</v>
      </c>
      <c r="L50" s="55">
        <f>L47+L31+L17+L13+L9</f>
        <v>0</v>
      </c>
    </row>
    <row r="51" spans="2:12" x14ac:dyDescent="0.25">
      <c r="B51" s="107" t="s">
        <v>98</v>
      </c>
      <c r="C51" s="107"/>
      <c r="D51" s="107"/>
      <c r="E51" s="107"/>
      <c r="F51" s="59"/>
      <c r="G51" s="82"/>
      <c r="H51" s="82"/>
      <c r="I51" s="83"/>
      <c r="J51" s="59"/>
      <c r="K51" s="83"/>
      <c r="L51" s="84"/>
    </row>
    <row r="52" spans="2:12" ht="28.9" customHeight="1" x14ac:dyDescent="0.25">
      <c r="B52" s="97"/>
      <c r="C52" s="98"/>
      <c r="D52" s="98"/>
      <c r="E52" s="99"/>
      <c r="F52" s="57"/>
      <c r="G52" s="85"/>
      <c r="H52" s="85"/>
      <c r="I52" s="86"/>
      <c r="J52" s="57"/>
      <c r="K52" s="86"/>
      <c r="L52" s="87"/>
    </row>
    <row r="53" spans="2:12" x14ac:dyDescent="0.25">
      <c r="B53" s="100"/>
      <c r="C53" s="101"/>
      <c r="D53" s="101"/>
      <c r="E53" s="102"/>
      <c r="F53" s="94" t="s">
        <v>128</v>
      </c>
      <c r="G53" s="95"/>
      <c r="H53" s="95"/>
      <c r="I53" s="95"/>
      <c r="J53" s="95"/>
      <c r="K53" s="95"/>
      <c r="L53" s="96"/>
    </row>
    <row r="54" spans="2:12" ht="24" customHeight="1" x14ac:dyDescent="0.25">
      <c r="B54" s="100"/>
      <c r="C54" s="101"/>
      <c r="D54" s="101"/>
      <c r="E54" s="102"/>
      <c r="F54" s="57"/>
      <c r="G54" s="85"/>
      <c r="H54" s="85"/>
      <c r="I54" s="86"/>
      <c r="J54" s="57"/>
      <c r="K54" s="86"/>
      <c r="L54" s="87"/>
    </row>
    <row r="55" spans="2:12" x14ac:dyDescent="0.25">
      <c r="B55" s="103"/>
      <c r="C55" s="104"/>
      <c r="D55" s="104"/>
      <c r="E55" s="105"/>
      <c r="F55" s="58"/>
      <c r="G55" s="88"/>
      <c r="H55" s="88"/>
      <c r="I55" s="89"/>
      <c r="J55" s="58"/>
      <c r="K55" s="89"/>
      <c r="L55" s="90"/>
    </row>
  </sheetData>
  <mergeCells count="9">
    <mergeCell ref="F53:L53"/>
    <mergeCell ref="B52:E55"/>
    <mergeCell ref="F2:L3"/>
    <mergeCell ref="F4:L4"/>
    <mergeCell ref="F5:L5"/>
    <mergeCell ref="F6:L6"/>
    <mergeCell ref="F7:L7"/>
    <mergeCell ref="B51:E51"/>
    <mergeCell ref="B2:E7"/>
  </mergeCells>
  <pageMargins left="0.511811024" right="0.511811024" top="0.78740157499999996" bottom="0.78740157499999996" header="0.31496062000000002" footer="0.31496062000000002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27"/>
  <sheetViews>
    <sheetView topLeftCell="A7" workbookViewId="0">
      <selection activeCell="F21" sqref="F21:G21"/>
    </sheetView>
  </sheetViews>
  <sheetFormatPr defaultRowHeight="15" x14ac:dyDescent="0.25"/>
  <cols>
    <col min="1" max="1" width="2.7109375" customWidth="1"/>
    <col min="2" max="2" width="4.85546875" bestFit="1" customWidth="1"/>
    <col min="3" max="3" width="22.5703125" bestFit="1" customWidth="1"/>
    <col min="4" max="4" width="8.28515625" customWidth="1"/>
    <col min="5" max="5" width="15.28515625" bestFit="1" customWidth="1"/>
    <col min="6" max="9" width="14.28515625" bestFit="1" customWidth="1"/>
    <col min="10" max="10" width="15.28515625" bestFit="1" customWidth="1"/>
  </cols>
  <sheetData>
    <row r="2" spans="2:12" ht="30.6" customHeight="1" x14ac:dyDescent="0.25">
      <c r="B2" s="111" t="s">
        <v>116</v>
      </c>
      <c r="C2" s="112"/>
      <c r="D2" s="112"/>
      <c r="E2" s="113"/>
      <c r="F2" s="106" t="s">
        <v>130</v>
      </c>
      <c r="G2" s="106"/>
      <c r="H2" s="106"/>
      <c r="I2" s="106"/>
      <c r="J2" s="106"/>
      <c r="K2" s="92"/>
      <c r="L2" s="92"/>
    </row>
    <row r="3" spans="2:12" x14ac:dyDescent="0.25">
      <c r="B3" s="114"/>
      <c r="C3" s="115"/>
      <c r="D3" s="115"/>
      <c r="E3" s="116"/>
      <c r="F3" s="106"/>
      <c r="G3" s="106"/>
      <c r="H3" s="106"/>
      <c r="I3" s="106"/>
      <c r="J3" s="106"/>
      <c r="K3" s="92"/>
      <c r="L3" s="92"/>
    </row>
    <row r="4" spans="2:12" x14ac:dyDescent="0.25">
      <c r="B4" s="114"/>
      <c r="C4" s="115"/>
      <c r="D4" s="115"/>
      <c r="E4" s="116"/>
      <c r="F4" s="107" t="s">
        <v>132</v>
      </c>
      <c r="G4" s="107"/>
      <c r="H4" s="107"/>
      <c r="I4" s="107"/>
      <c r="J4" s="107"/>
      <c r="K4" s="93"/>
      <c r="L4" s="93"/>
    </row>
    <row r="5" spans="2:12" ht="15.75" customHeight="1" x14ac:dyDescent="0.25">
      <c r="B5" s="114"/>
      <c r="C5" s="115"/>
      <c r="D5" s="115"/>
      <c r="E5" s="116"/>
      <c r="F5" s="107" t="s">
        <v>131</v>
      </c>
      <c r="G5" s="107"/>
      <c r="H5" s="107"/>
      <c r="I5" s="107"/>
      <c r="J5" s="107"/>
      <c r="K5" s="93"/>
      <c r="L5" s="93"/>
    </row>
    <row r="6" spans="2:12" ht="15.75" customHeight="1" x14ac:dyDescent="0.25">
      <c r="B6" s="114"/>
      <c r="C6" s="115"/>
      <c r="D6" s="115"/>
      <c r="E6" s="116"/>
      <c r="F6" s="107" t="s">
        <v>129</v>
      </c>
      <c r="G6" s="107"/>
      <c r="H6" s="107"/>
      <c r="I6" s="107"/>
      <c r="J6" s="107"/>
      <c r="K6" s="93"/>
      <c r="L6" s="93"/>
    </row>
    <row r="7" spans="2:12" ht="15.75" x14ac:dyDescent="0.25">
      <c r="B7" s="117"/>
      <c r="C7" s="118"/>
      <c r="D7" s="118"/>
      <c r="E7" s="119"/>
      <c r="F7" s="120" t="s">
        <v>104</v>
      </c>
      <c r="G7" s="120"/>
      <c r="H7" s="120" t="s">
        <v>106</v>
      </c>
      <c r="I7" s="120"/>
      <c r="J7" s="91" t="s">
        <v>107</v>
      </c>
    </row>
    <row r="8" spans="2:12" ht="15.75" x14ac:dyDescent="0.25">
      <c r="B8" s="61" t="s">
        <v>51</v>
      </c>
      <c r="C8" s="61" t="s">
        <v>101</v>
      </c>
      <c r="D8" s="60" t="s">
        <v>102</v>
      </c>
      <c r="E8" s="61" t="s">
        <v>103</v>
      </c>
      <c r="F8" s="60" t="s">
        <v>105</v>
      </c>
      <c r="G8" s="60" t="s">
        <v>112</v>
      </c>
      <c r="H8" s="60" t="s">
        <v>113</v>
      </c>
      <c r="I8" s="60" t="s">
        <v>114</v>
      </c>
      <c r="J8" s="60" t="s">
        <v>115</v>
      </c>
    </row>
    <row r="9" spans="2:12" ht="15.75" x14ac:dyDescent="0.25">
      <c r="B9" s="121">
        <v>1</v>
      </c>
      <c r="C9" s="122" t="s">
        <v>19</v>
      </c>
      <c r="D9" s="123"/>
      <c r="E9" s="124"/>
      <c r="F9" s="62"/>
      <c r="G9" s="62"/>
      <c r="H9" s="62"/>
      <c r="I9" s="62"/>
      <c r="J9" s="62"/>
    </row>
    <row r="10" spans="2:12" ht="15.75" x14ac:dyDescent="0.25">
      <c r="B10" s="121"/>
      <c r="C10" s="122"/>
      <c r="D10" s="123"/>
      <c r="E10" s="124"/>
      <c r="F10" s="63"/>
      <c r="G10" s="63"/>
      <c r="H10" s="63"/>
      <c r="I10" s="63"/>
      <c r="J10" s="63"/>
    </row>
    <row r="11" spans="2:12" ht="15.75" x14ac:dyDescent="0.25">
      <c r="B11" s="121">
        <v>2</v>
      </c>
      <c r="C11" s="122" t="s">
        <v>54</v>
      </c>
      <c r="D11" s="123"/>
      <c r="E11" s="124"/>
      <c r="F11" s="68"/>
      <c r="G11" s="62"/>
      <c r="H11" s="62"/>
      <c r="I11" s="62"/>
      <c r="J11" s="62"/>
    </row>
    <row r="12" spans="2:12" ht="15.75" x14ac:dyDescent="0.25">
      <c r="B12" s="121"/>
      <c r="C12" s="122"/>
      <c r="D12" s="123"/>
      <c r="E12" s="124"/>
      <c r="F12" s="63"/>
      <c r="G12" s="63"/>
      <c r="H12" s="63"/>
      <c r="I12" s="63"/>
      <c r="J12" s="63"/>
    </row>
    <row r="13" spans="2:12" ht="15.75" x14ac:dyDescent="0.25">
      <c r="B13" s="121">
        <v>3</v>
      </c>
      <c r="C13" s="122" t="s">
        <v>55</v>
      </c>
      <c r="D13" s="123"/>
      <c r="E13" s="124"/>
      <c r="F13" s="62"/>
      <c r="G13" s="62"/>
      <c r="H13" s="62"/>
      <c r="I13" s="62"/>
      <c r="J13" s="62"/>
    </row>
    <row r="14" spans="2:12" ht="15.75" x14ac:dyDescent="0.25">
      <c r="B14" s="121"/>
      <c r="C14" s="122"/>
      <c r="D14" s="123"/>
      <c r="E14" s="124"/>
      <c r="F14" s="63"/>
      <c r="G14" s="63"/>
      <c r="H14" s="63"/>
      <c r="I14" s="63"/>
      <c r="J14" s="63"/>
    </row>
    <row r="15" spans="2:12" ht="15.75" x14ac:dyDescent="0.25">
      <c r="B15" s="121">
        <v>4</v>
      </c>
      <c r="C15" s="122" t="s">
        <v>78</v>
      </c>
      <c r="D15" s="123"/>
      <c r="E15" s="124"/>
      <c r="F15" s="62"/>
      <c r="G15" s="62"/>
      <c r="H15" s="62"/>
      <c r="I15" s="62"/>
      <c r="J15" s="125" t="s">
        <v>133</v>
      </c>
    </row>
    <row r="16" spans="2:12" ht="15.75" x14ac:dyDescent="0.25">
      <c r="B16" s="121"/>
      <c r="C16" s="122"/>
      <c r="D16" s="123"/>
      <c r="E16" s="124"/>
      <c r="F16" s="63"/>
      <c r="G16" s="63"/>
      <c r="H16" s="63"/>
      <c r="I16" s="63"/>
      <c r="J16" s="124"/>
    </row>
    <row r="17" spans="2:10" ht="15.75" x14ac:dyDescent="0.25">
      <c r="B17" s="121">
        <v>5</v>
      </c>
      <c r="C17" s="122" t="s">
        <v>36</v>
      </c>
      <c r="D17" s="123"/>
      <c r="E17" s="124"/>
      <c r="F17" s="125" t="s">
        <v>133</v>
      </c>
      <c r="G17" s="125" t="s">
        <v>133</v>
      </c>
      <c r="H17" s="125" t="s">
        <v>133</v>
      </c>
      <c r="I17" s="125" t="s">
        <v>133</v>
      </c>
      <c r="J17" s="62"/>
    </row>
    <row r="18" spans="2:10" ht="15.75" x14ac:dyDescent="0.25">
      <c r="B18" s="121"/>
      <c r="C18" s="122"/>
      <c r="D18" s="123"/>
      <c r="E18" s="124"/>
      <c r="F18" s="125"/>
      <c r="G18" s="125"/>
      <c r="H18" s="125"/>
      <c r="I18" s="125"/>
      <c r="J18" s="63"/>
    </row>
    <row r="19" spans="2:10" ht="15.75" x14ac:dyDescent="0.25">
      <c r="B19" s="64"/>
      <c r="C19" s="64" t="s">
        <v>50</v>
      </c>
      <c r="D19" s="65"/>
      <c r="E19" s="66"/>
      <c r="F19" s="67"/>
      <c r="G19" s="67"/>
      <c r="H19" s="67"/>
      <c r="I19" s="67"/>
      <c r="J19" s="67"/>
    </row>
    <row r="20" spans="2:10" ht="15.75" x14ac:dyDescent="0.25">
      <c r="B20" s="126" t="s">
        <v>110</v>
      </c>
      <c r="C20" s="126"/>
      <c r="D20" s="126"/>
      <c r="E20" s="126"/>
      <c r="F20" s="127">
        <f>F19+G19</f>
        <v>0</v>
      </c>
      <c r="G20" s="128"/>
      <c r="H20" s="129">
        <f>H19+I19</f>
        <v>0</v>
      </c>
      <c r="I20" s="130"/>
      <c r="J20" s="67">
        <f>J19</f>
        <v>0</v>
      </c>
    </row>
    <row r="21" spans="2:10" ht="15.75" x14ac:dyDescent="0.25">
      <c r="B21" s="126" t="s">
        <v>111</v>
      </c>
      <c r="C21" s="126"/>
      <c r="D21" s="126"/>
      <c r="E21" s="126"/>
      <c r="F21" s="127">
        <f>F20+G20</f>
        <v>0</v>
      </c>
      <c r="G21" s="128"/>
      <c r="H21" s="131">
        <f>H20+F21</f>
        <v>0</v>
      </c>
      <c r="I21" s="132"/>
      <c r="J21" s="67">
        <f>H21+J20</f>
        <v>0</v>
      </c>
    </row>
    <row r="22" spans="2:10" ht="15.75" x14ac:dyDescent="0.25">
      <c r="B22" s="126" t="s">
        <v>108</v>
      </c>
      <c r="C22" s="126"/>
      <c r="D22" s="126"/>
      <c r="E22" s="126"/>
      <c r="F22" s="133"/>
      <c r="G22" s="133"/>
      <c r="H22" s="133"/>
      <c r="I22" s="133"/>
    </row>
    <row r="23" spans="2:10" ht="15.75" x14ac:dyDescent="0.25">
      <c r="B23" s="134" t="s">
        <v>109</v>
      </c>
      <c r="C23" s="134"/>
      <c r="D23" s="134"/>
      <c r="E23" s="134"/>
      <c r="F23" s="133"/>
      <c r="G23" s="133"/>
      <c r="H23" s="135"/>
      <c r="I23" s="120"/>
      <c r="J23" s="69"/>
    </row>
    <row r="24" spans="2:10" ht="15.75" x14ac:dyDescent="0.25">
      <c r="B24" s="70"/>
      <c r="C24" s="71"/>
      <c r="D24" s="71"/>
      <c r="E24" s="71"/>
      <c r="F24" s="71"/>
      <c r="G24" s="71"/>
      <c r="H24" s="71"/>
      <c r="I24" s="71"/>
      <c r="J24" s="72"/>
    </row>
    <row r="25" spans="2:10" x14ac:dyDescent="0.25">
      <c r="B25" s="73"/>
      <c r="C25" s="57"/>
      <c r="D25" s="57"/>
      <c r="E25" s="57" t="s">
        <v>99</v>
      </c>
      <c r="F25" s="57"/>
      <c r="G25" s="57"/>
      <c r="H25" s="57"/>
      <c r="I25" s="57"/>
      <c r="J25" s="74"/>
    </row>
    <row r="26" spans="2:10" x14ac:dyDescent="0.25">
      <c r="B26" s="73"/>
      <c r="C26" s="57"/>
      <c r="D26" s="57"/>
      <c r="E26" s="57"/>
      <c r="F26" s="57"/>
      <c r="G26" s="57"/>
      <c r="H26" s="57"/>
      <c r="I26" s="57"/>
      <c r="J26" s="74"/>
    </row>
    <row r="27" spans="2:10" x14ac:dyDescent="0.25">
      <c r="B27" s="75"/>
      <c r="C27" s="58"/>
      <c r="D27" s="58"/>
      <c r="E27" s="58"/>
      <c r="F27" s="58"/>
      <c r="G27" s="58"/>
      <c r="H27" s="58"/>
      <c r="I27" s="58"/>
      <c r="J27" s="76"/>
    </row>
  </sheetData>
  <mergeCells count="44">
    <mergeCell ref="B22:E22"/>
    <mergeCell ref="F22:G22"/>
    <mergeCell ref="H22:I22"/>
    <mergeCell ref="B23:E23"/>
    <mergeCell ref="F23:G23"/>
    <mergeCell ref="H23:I23"/>
    <mergeCell ref="B20:E20"/>
    <mergeCell ref="F20:G20"/>
    <mergeCell ref="H20:I20"/>
    <mergeCell ref="B21:E21"/>
    <mergeCell ref="F21:G21"/>
    <mergeCell ref="H21:I21"/>
    <mergeCell ref="J15:J16"/>
    <mergeCell ref="B17:B18"/>
    <mergeCell ref="C17:C18"/>
    <mergeCell ref="D17:D18"/>
    <mergeCell ref="E17:E18"/>
    <mergeCell ref="F17:F18"/>
    <mergeCell ref="G17:G18"/>
    <mergeCell ref="H17:H18"/>
    <mergeCell ref="I17:I18"/>
    <mergeCell ref="B13:B14"/>
    <mergeCell ref="C13:C14"/>
    <mergeCell ref="D13:D14"/>
    <mergeCell ref="E13:E14"/>
    <mergeCell ref="B15:B16"/>
    <mergeCell ref="C15:C16"/>
    <mergeCell ref="D15:D16"/>
    <mergeCell ref="E15:E16"/>
    <mergeCell ref="B9:B10"/>
    <mergeCell ref="C9:C10"/>
    <mergeCell ref="D9:D10"/>
    <mergeCell ref="E9:E10"/>
    <mergeCell ref="B11:B12"/>
    <mergeCell ref="C11:C12"/>
    <mergeCell ref="D11:D12"/>
    <mergeCell ref="E11:E12"/>
    <mergeCell ref="F2:J3"/>
    <mergeCell ref="B2:E7"/>
    <mergeCell ref="F7:G7"/>
    <mergeCell ref="H7:I7"/>
    <mergeCell ref="F4:J4"/>
    <mergeCell ref="F5:J5"/>
    <mergeCell ref="F6:J6"/>
  </mergeCells>
  <pageMargins left="0.511811024" right="0.511811024" top="0.78740157499999996" bottom="0.78740157499999996" header="0.31496062000000002" footer="0.31496062000000002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 de Custos - Proposta </vt:lpstr>
      <vt:lpstr>Cronograma Proposta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Henrique Marcal</dc:creator>
  <cp:lastModifiedBy>gilberto</cp:lastModifiedBy>
  <cp:lastPrinted>2025-05-19T19:10:07Z</cp:lastPrinted>
  <dcterms:created xsi:type="dcterms:W3CDTF">2025-05-05T13:06:00Z</dcterms:created>
  <dcterms:modified xsi:type="dcterms:W3CDTF">2025-10-02T18:51:21Z</dcterms:modified>
</cp:coreProperties>
</file>